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0"/>
  </bookViews>
  <sheets>
    <sheet name="січень" sheetId="1" r:id="rId1"/>
    <sheet name="з початку року" sheetId="2" r:id="rId2"/>
    <sheet name="уточнення планових показників" sheetId="3" r:id="rId3"/>
  </sheets>
  <externalReferences>
    <externalReference r:id="rId6"/>
    <externalReference r:id="rId7"/>
    <externalReference r:id="rId8"/>
  </externalReferences>
  <definedNames>
    <definedName name="_xlnm.Print_Area" localSheetId="1">'з початку року'!$A$1:$P$47</definedName>
  </definedNames>
  <calcPr fullCalcOnLoad="1"/>
</workbook>
</file>

<file path=xl/sharedStrings.xml><?xml version="1.0" encoding="utf-8"?>
<sst xmlns="http://schemas.openxmlformats.org/spreadsheetml/2006/main" count="79" uniqueCount="73">
  <si>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</si>
  <si>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</si>
  <si>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</si>
  <si>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</si>
  <si>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</si>
  <si>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</si>
  <si>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</si>
  <si>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</si>
  <si>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</si>
  <si>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</si>
  <si>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</si>
  <si>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</si>
  <si>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</si>
  <si>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</si>
  <si>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</si>
  <si>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</si>
  <si>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</si>
  <si>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</si>
  <si>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</si>
  <si>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</si>
  <si>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</si>
  <si>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</si>
  <si>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</si>
  <si>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</si>
  <si>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</si>
  <si>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</si>
  <si>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</si>
  <si>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</si>
  <si>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</si>
  <si>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</si>
  <si>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</si>
  <si>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</si>
  <si>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</si>
  <si>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</si>
  <si>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</si>
  <si>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</si>
  <si>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</si>
  <si>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</si>
  <si>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</si>
  <si>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</si>
  <si>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</si>
  <si>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</si>
  <si>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</si>
  <si>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</si>
  <si>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</si>
  <si>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</si>
  <si>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</si>
  <si>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</si>
  <si>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</si>
  <si>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</si>
  <si>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</si>
  <si>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</si>
  <si>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</si>
  <si>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</si>
  <si>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</si>
  <si>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</si>
  <si>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</si>
  <si>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</si>
  <si>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</si>
  <si>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</si>
  <si>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 xml:space="preserve">Динаміка надходжень до бюджету розвитку за грудень 2016 р. </t>
  </si>
  <si>
    <t>Динаміка надходжень податків та неподаткових платежів за січень 2017 року</t>
  </si>
  <si>
    <t>план на  2017р.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</si>
  <si>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</si>
  <si>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</si>
  <si>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факт  на 05.01.1</t>
  </si>
  <si>
    <t>Зміни до   розпису доходів станом на 06.01.2017р. :</t>
  </si>
  <si>
    <t>УТОЧНЕНИЙ ПЛАН НА  2017 рік</t>
  </si>
  <si>
    <t>Реклама, пайова участь(благоустрій), повернення</t>
  </si>
  <si>
    <t>станом на 24.01.2017</t>
  </si>
  <si>
    <r>
      <t xml:space="preserve">станом на 24.01.2017р.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</si>
  <si>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24.01.2017р.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</si>
  <si>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24.01.2017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</si>
</sst>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4"/>
      <color indexed="8"/>
      <name val="Times New Roman"/>
      <family val="1"/>
    </font>
    <font>
      <sz val="5.8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70" fillId="25" borderId="1" applyNumberFormat="0" applyAlignment="0" applyProtection="0"/>
    <xf numFmtId="0" fontId="71" fillId="26" borderId="2" applyNumberFormat="0" applyAlignment="0" applyProtection="0"/>
    <xf numFmtId="0" fontId="72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7" borderId="7" applyNumberFormat="0" applyAlignment="0" applyProtection="0"/>
    <xf numFmtId="0" fontId="78" fillId="0" borderId="0" applyNumberFormat="0" applyFill="0" applyBorder="0" applyAlignment="0" applyProtection="0"/>
    <xf numFmtId="0" fontId="79" fillId="28" borderId="0" applyNumberFormat="0" applyBorder="0" applyAlignment="0" applyProtection="0"/>
    <xf numFmtId="0" fontId="68" fillId="0" borderId="0">
      <alignment/>
      <protection/>
    </xf>
    <xf numFmtId="0" fontId="6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4" fillId="31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5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6" fillId="0" borderId="32" xfId="0" applyFont="1" applyBorder="1" applyAlignment="1">
      <alignment horizontal="center"/>
    </xf>
    <xf numFmtId="185" fontId="11" fillId="0" borderId="33" xfId="0" applyNumberFormat="1" applyFont="1" applyBorder="1" applyAlignment="1">
      <alignment horizontal="center"/>
    </xf>
    <xf numFmtId="185" fontId="11" fillId="0" borderId="34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32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185" fontId="2" fillId="0" borderId="43" xfId="0" applyNumberFormat="1" applyFont="1" applyBorder="1" applyAlignment="1">
      <alignment horizontal="center"/>
    </xf>
    <xf numFmtId="185" fontId="2" fillId="0" borderId="44" xfId="0" applyNumberFormat="1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52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45467971"/>
        <c:axId val="6558556"/>
      </c:lineChart>
      <c:catAx>
        <c:axId val="4546797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58556"/>
        <c:crosses val="autoZero"/>
        <c:auto val="0"/>
        <c:lblOffset val="100"/>
        <c:tickLblSkip val="1"/>
        <c:noMultiLvlLbl val="0"/>
      </c:catAx>
      <c:valAx>
        <c:axId val="6558556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46797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24.01.2017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59027005"/>
        <c:axId val="61480998"/>
      </c:bar3DChart>
      <c:catAx>
        <c:axId val="59027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480998"/>
        <c:crosses val="autoZero"/>
        <c:auto val="1"/>
        <c:lblOffset val="100"/>
        <c:tickLblSkip val="1"/>
        <c:noMultiLvlLbl val="0"/>
      </c:catAx>
      <c:valAx>
        <c:axId val="61480998"/>
        <c:scaling>
          <c:orientation val="minMax"/>
          <c:max val="5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027005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1"/>
          <c:y val="0.372"/>
          <c:w val="0.07475"/>
          <c:h val="0.4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16458071"/>
        <c:axId val="13904912"/>
      </c:bar3DChart>
      <c:catAx>
        <c:axId val="16458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3904912"/>
        <c:crosses val="autoZero"/>
        <c:auto val="1"/>
        <c:lblOffset val="100"/>
        <c:tickLblSkip val="1"/>
        <c:noMultiLvlLbl val="0"/>
      </c:catAx>
      <c:valAx>
        <c:axId val="13904912"/>
        <c:scaling>
          <c:orientation val="minMax"/>
          <c:max val="6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458071"/>
        <c:crossesAt val="1"/>
        <c:crossBetween val="between"/>
        <c:dispUnits/>
        <c:majorUnit val="10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24.01.2017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1 357 491,1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54 806,4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74468 тис.грн.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-34 550,1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89 356,5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грудень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- 1 302 684,7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 17"/>
      <sheetName val="грудень"/>
      <sheetName val="листопад"/>
      <sheetName val="жовтень"/>
      <sheetName val="вересень"/>
      <sheetName val="серпень"/>
      <sheetName val="липень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очік на  ост квітень"/>
      <sheetName val="180000"/>
      <sheetName val="ЧТК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00180412"/>
      <sheetName val="220804"/>
      <sheetName val="очік на кредит"/>
      <sheetName val="очік-03"/>
      <sheetName val="депозит"/>
      <sheetName val="надх"/>
      <sheetName val="залишки  (2)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45"/>
  <sheetViews>
    <sheetView tabSelected="1" zoomScalePageLayoutView="0" workbookViewId="0" topLeftCell="A1">
      <pane xSplit="1" ySplit="3" topLeftCell="D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8" sqref="Q38:S39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3" t="s">
        <v>61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5"/>
      <c r="O1" s="1"/>
      <c r="P1" s="116" t="s">
        <v>60</v>
      </c>
      <c r="Q1" s="117"/>
      <c r="R1" s="117"/>
      <c r="S1" s="117"/>
      <c r="T1" s="117"/>
      <c r="U1" s="118"/>
    </row>
    <row r="2" spans="1:21" ht="15" thickBot="1">
      <c r="A2" s="119" t="s">
        <v>69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  <c r="O2" s="1"/>
      <c r="P2" s="122" t="s">
        <v>70</v>
      </c>
      <c r="Q2" s="123"/>
      <c r="R2" s="123"/>
      <c r="S2" s="123"/>
      <c r="T2" s="123"/>
      <c r="U2" s="124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68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25" t="s">
        <v>47</v>
      </c>
      <c r="T3" s="126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AVERAGE(L4:L16)</f>
        <v>4215.878461538461</v>
      </c>
      <c r="P4" s="71">
        <v>0</v>
      </c>
      <c r="Q4" s="72">
        <v>0</v>
      </c>
      <c r="R4" s="73">
        <v>0</v>
      </c>
      <c r="S4" s="127">
        <v>0</v>
      </c>
      <c r="T4" s="128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4215.9</v>
      </c>
      <c r="P5" s="75">
        <v>0</v>
      </c>
      <c r="Q5" s="69">
        <v>0</v>
      </c>
      <c r="R5" s="76">
        <v>22.3</v>
      </c>
      <c r="S5" s="109">
        <v>0</v>
      </c>
      <c r="T5" s="110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4215.9</v>
      </c>
      <c r="P6" s="77">
        <v>0</v>
      </c>
      <c r="Q6" s="78">
        <v>0</v>
      </c>
      <c r="R6" s="79">
        <v>0</v>
      </c>
      <c r="S6" s="111">
        <v>0</v>
      </c>
      <c r="T6" s="112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4215.9</v>
      </c>
      <c r="P7" s="77">
        <v>0</v>
      </c>
      <c r="Q7" s="78">
        <v>0</v>
      </c>
      <c r="R7" s="79">
        <v>50.4</v>
      </c>
      <c r="S7" s="111">
        <v>0</v>
      </c>
      <c r="T7" s="112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4215.9</v>
      </c>
      <c r="P8" s="77">
        <v>0</v>
      </c>
      <c r="Q8" s="78">
        <v>0</v>
      </c>
      <c r="R8" s="76">
        <v>0</v>
      </c>
      <c r="S8" s="109">
        <v>0</v>
      </c>
      <c r="T8" s="110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4215.9</v>
      </c>
      <c r="P9" s="77">
        <v>0</v>
      </c>
      <c r="Q9" s="78">
        <v>0</v>
      </c>
      <c r="R9" s="76">
        <v>0</v>
      </c>
      <c r="S9" s="109">
        <v>0</v>
      </c>
      <c r="T9" s="110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4215.9</v>
      </c>
      <c r="P10" s="77">
        <v>0</v>
      </c>
      <c r="Q10" s="78">
        <v>0</v>
      </c>
      <c r="R10" s="76">
        <v>0</v>
      </c>
      <c r="S10" s="109">
        <v>0</v>
      </c>
      <c r="T10" s="110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4215.9</v>
      </c>
      <c r="P11" s="75">
        <v>0</v>
      </c>
      <c r="Q11" s="69">
        <v>0</v>
      </c>
      <c r="R11" s="76">
        <v>0</v>
      </c>
      <c r="S11" s="109">
        <v>0</v>
      </c>
      <c r="T11" s="110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4215.9</v>
      </c>
      <c r="P12" s="75">
        <v>0</v>
      </c>
      <c r="Q12" s="69">
        <v>0</v>
      </c>
      <c r="R12" s="76">
        <v>0</v>
      </c>
      <c r="S12" s="109">
        <v>0</v>
      </c>
      <c r="T12" s="110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4215.9</v>
      </c>
      <c r="P13" s="75">
        <v>0</v>
      </c>
      <c r="Q13" s="69">
        <v>0</v>
      </c>
      <c r="R13" s="76">
        <v>0</v>
      </c>
      <c r="S13" s="109">
        <v>0</v>
      </c>
      <c r="T13" s="110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4215.9</v>
      </c>
      <c r="P14" s="75">
        <v>0</v>
      </c>
      <c r="Q14" s="69">
        <v>0</v>
      </c>
      <c r="R14" s="80">
        <v>0</v>
      </c>
      <c r="S14" s="109">
        <v>0</v>
      </c>
      <c r="T14" s="110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4800</v>
      </c>
      <c r="N15" s="3">
        <f>L15/M15</f>
        <v>1.7566875000000002</v>
      </c>
      <c r="O15" s="2">
        <v>4215.9</v>
      </c>
      <c r="P15" s="75">
        <v>0</v>
      </c>
      <c r="Q15" s="69">
        <v>0</v>
      </c>
      <c r="R15" s="80">
        <v>0</v>
      </c>
      <c r="S15" s="109">
        <v>1</v>
      </c>
      <c r="T15" s="110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4215.9</v>
      </c>
      <c r="P16" s="75">
        <v>0</v>
      </c>
      <c r="Q16" s="69">
        <v>0</v>
      </c>
      <c r="R16" s="80">
        <v>0</v>
      </c>
      <c r="S16" s="109">
        <v>0</v>
      </c>
      <c r="T16" s="110"/>
      <c r="U16" s="74">
        <f t="shared" si="2"/>
        <v>0</v>
      </c>
    </row>
    <row r="17" spans="1:21" ht="12.75">
      <c r="A17" s="10">
        <v>42759</v>
      </c>
      <c r="B17" s="69"/>
      <c r="C17" s="80"/>
      <c r="D17" s="85"/>
      <c r="E17" s="85"/>
      <c r="F17" s="69"/>
      <c r="G17" s="85"/>
      <c r="H17" s="85"/>
      <c r="I17" s="85"/>
      <c r="J17" s="85"/>
      <c r="K17" s="69">
        <f t="shared" si="0"/>
        <v>0</v>
      </c>
      <c r="L17" s="69"/>
      <c r="M17" s="69">
        <v>4425</v>
      </c>
      <c r="N17" s="3">
        <f t="shared" si="1"/>
        <v>0</v>
      </c>
      <c r="O17" s="2">
        <v>4215.9</v>
      </c>
      <c r="P17" s="75"/>
      <c r="Q17" s="69"/>
      <c r="R17" s="80"/>
      <c r="S17" s="109"/>
      <c r="T17" s="110"/>
      <c r="U17" s="74">
        <f t="shared" si="2"/>
        <v>0</v>
      </c>
    </row>
    <row r="18" spans="1:21" ht="12.75">
      <c r="A18" s="10">
        <v>42760</v>
      </c>
      <c r="B18" s="69"/>
      <c r="C18" s="80"/>
      <c r="D18" s="85"/>
      <c r="E18" s="85"/>
      <c r="F18" s="69"/>
      <c r="G18" s="85"/>
      <c r="H18" s="85"/>
      <c r="I18" s="85"/>
      <c r="J18" s="85"/>
      <c r="K18" s="69">
        <f t="shared" si="0"/>
        <v>0</v>
      </c>
      <c r="L18" s="69"/>
      <c r="M18" s="69">
        <v>3800</v>
      </c>
      <c r="N18" s="3">
        <f>L18/M18</f>
        <v>0</v>
      </c>
      <c r="O18" s="2">
        <v>4215.9</v>
      </c>
      <c r="P18" s="75"/>
      <c r="Q18" s="69"/>
      <c r="R18" s="76"/>
      <c r="S18" s="109"/>
      <c r="T18" s="110"/>
      <c r="U18" s="74">
        <f t="shared" si="2"/>
        <v>0</v>
      </c>
    </row>
    <row r="19" spans="1:21" ht="12.75">
      <c r="A19" s="10">
        <v>42761</v>
      </c>
      <c r="B19" s="69"/>
      <c r="C19" s="80"/>
      <c r="D19" s="85"/>
      <c r="E19" s="85"/>
      <c r="F19" s="69"/>
      <c r="G19" s="85"/>
      <c r="H19" s="85"/>
      <c r="I19" s="85"/>
      <c r="J19" s="85"/>
      <c r="K19" s="69">
        <f t="shared" si="0"/>
        <v>0</v>
      </c>
      <c r="L19" s="69"/>
      <c r="M19" s="69">
        <v>4600</v>
      </c>
      <c r="N19" s="3">
        <f t="shared" si="1"/>
        <v>0</v>
      </c>
      <c r="O19" s="2">
        <v>4215.9</v>
      </c>
      <c r="P19" s="75"/>
      <c r="Q19" s="69"/>
      <c r="R19" s="76"/>
      <c r="S19" s="109"/>
      <c r="T19" s="110"/>
      <c r="U19" s="74">
        <f t="shared" si="2"/>
        <v>0</v>
      </c>
    </row>
    <row r="20" spans="1:21" ht="12.75">
      <c r="A20" s="10">
        <v>42762</v>
      </c>
      <c r="B20" s="69"/>
      <c r="C20" s="80"/>
      <c r="D20" s="85"/>
      <c r="E20" s="69"/>
      <c r="F20" s="69"/>
      <c r="G20" s="85"/>
      <c r="H20" s="85"/>
      <c r="I20" s="85"/>
      <c r="J20" s="85"/>
      <c r="K20" s="69">
        <f t="shared" si="0"/>
        <v>0</v>
      </c>
      <c r="L20" s="69"/>
      <c r="M20" s="69">
        <v>3200</v>
      </c>
      <c r="N20" s="3">
        <f t="shared" si="1"/>
        <v>0</v>
      </c>
      <c r="O20" s="2">
        <v>4215.9</v>
      </c>
      <c r="P20" s="75"/>
      <c r="Q20" s="69"/>
      <c r="R20" s="76"/>
      <c r="S20" s="109"/>
      <c r="T20" s="110"/>
      <c r="U20" s="74">
        <f t="shared" si="2"/>
        <v>0</v>
      </c>
    </row>
    <row r="21" spans="1:21" ht="12.75">
      <c r="A21" s="10">
        <v>42765</v>
      </c>
      <c r="B21" s="69"/>
      <c r="C21" s="80"/>
      <c r="D21" s="85"/>
      <c r="E21" s="69"/>
      <c r="F21" s="69"/>
      <c r="G21" s="85"/>
      <c r="H21" s="85"/>
      <c r="I21" s="85"/>
      <c r="J21" s="85"/>
      <c r="K21" s="69">
        <f t="shared" si="0"/>
        <v>0</v>
      </c>
      <c r="L21" s="69"/>
      <c r="M21" s="69">
        <v>6500</v>
      </c>
      <c r="N21" s="3">
        <f t="shared" si="1"/>
        <v>0</v>
      </c>
      <c r="O21" s="2">
        <v>4215.9</v>
      </c>
      <c r="P21" s="81"/>
      <c r="Q21" s="80"/>
      <c r="R21" s="76"/>
      <c r="S21" s="109"/>
      <c r="T21" s="110"/>
      <c r="U21" s="74">
        <f t="shared" si="2"/>
        <v>0</v>
      </c>
    </row>
    <row r="22" spans="1:21" ht="13.5" thickBot="1">
      <c r="A22" s="10">
        <v>42766</v>
      </c>
      <c r="B22" s="69"/>
      <c r="C22" s="80"/>
      <c r="D22" s="85"/>
      <c r="E22" s="69"/>
      <c r="F22" s="69"/>
      <c r="G22" s="85"/>
      <c r="H22" s="85"/>
      <c r="I22" s="85"/>
      <c r="J22" s="85"/>
      <c r="K22" s="69">
        <f t="shared" si="0"/>
        <v>0</v>
      </c>
      <c r="L22" s="69"/>
      <c r="M22" s="69">
        <v>8200</v>
      </c>
      <c r="N22" s="3">
        <f t="shared" si="1"/>
        <v>0</v>
      </c>
      <c r="O22" s="2">
        <v>4215.9</v>
      </c>
      <c r="P22" s="81"/>
      <c r="Q22" s="80"/>
      <c r="R22" s="76"/>
      <c r="S22" s="109"/>
      <c r="T22" s="110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28923.3</v>
      </c>
      <c r="C23" s="92">
        <f t="shared" si="3"/>
        <v>1799.9</v>
      </c>
      <c r="D23" s="92">
        <f t="shared" si="3"/>
        <v>1311.3</v>
      </c>
      <c r="E23" s="92">
        <f t="shared" si="3"/>
        <v>3270.5</v>
      </c>
      <c r="F23" s="92">
        <f t="shared" si="3"/>
        <v>15668.600000000002</v>
      </c>
      <c r="G23" s="92">
        <f t="shared" si="3"/>
        <v>807.6</v>
      </c>
      <c r="H23" s="92">
        <f t="shared" si="3"/>
        <v>2134.4</v>
      </c>
      <c r="I23" s="92">
        <f t="shared" si="3"/>
        <v>685</v>
      </c>
      <c r="J23" s="92">
        <f t="shared" si="3"/>
        <v>0</v>
      </c>
      <c r="K23" s="91">
        <f t="shared" si="3"/>
        <v>205.81999999999925</v>
      </c>
      <c r="L23" s="91">
        <f t="shared" si="3"/>
        <v>54806.42</v>
      </c>
      <c r="M23" s="91">
        <f t="shared" si="3"/>
        <v>83125</v>
      </c>
      <c r="N23" s="93">
        <f>L23/M23</f>
        <v>0.6593253533834587</v>
      </c>
      <c r="O23" s="2"/>
      <c r="P23" s="82">
        <f>SUM(P4:P22)</f>
        <v>0</v>
      </c>
      <c r="Q23" s="82">
        <f>SUM(Q4:Q22)</f>
        <v>0</v>
      </c>
      <c r="R23" s="82">
        <f>SUM(R4:R22)</f>
        <v>72.7</v>
      </c>
      <c r="S23" s="98">
        <f>SUM(S4:S22)</f>
        <v>1</v>
      </c>
      <c r="T23" s="99"/>
      <c r="U23" s="82">
        <f>P23+Q23+S23+R23+T23</f>
        <v>73.7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00" t="s">
        <v>33</v>
      </c>
      <c r="Q26" s="100"/>
      <c r="R26" s="100"/>
      <c r="S26" s="100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01" t="s">
        <v>29</v>
      </c>
      <c r="Q27" s="101"/>
      <c r="R27" s="101"/>
      <c r="S27" s="101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02">
        <v>42759</v>
      </c>
      <c r="Q28" s="105">
        <v>1.00664</v>
      </c>
      <c r="R28" s="105"/>
      <c r="S28" s="105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03"/>
      <c r="Q29" s="105"/>
      <c r="R29" s="105"/>
      <c r="S29" s="105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06" t="s">
        <v>45</v>
      </c>
      <c r="R31" s="107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08" t="s">
        <v>40</v>
      </c>
      <c r="R32" s="108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00" t="s">
        <v>30</v>
      </c>
      <c r="Q36" s="100"/>
      <c r="R36" s="100"/>
      <c r="S36" s="100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97" t="s">
        <v>31</v>
      </c>
      <c r="Q37" s="97"/>
      <c r="R37" s="97"/>
      <c r="S37" s="97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02">
        <v>42759</v>
      </c>
      <c r="Q38" s="104">
        <v>99724.99818</v>
      </c>
      <c r="R38" s="104"/>
      <c r="S38" s="104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03"/>
      <c r="Q39" s="104"/>
      <c r="R39" s="104"/>
      <c r="S39" s="104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P36:S36"/>
    <mergeCell ref="S17:T17"/>
    <mergeCell ref="S18:T18"/>
    <mergeCell ref="S19:T19"/>
    <mergeCell ref="S20:T20"/>
    <mergeCell ref="S21:T21"/>
    <mergeCell ref="S22:T22"/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47" t="s">
        <v>71</v>
      </c>
      <c r="C26" s="147"/>
      <c r="D26" s="147"/>
      <c r="E26" s="147"/>
      <c r="F26" s="147"/>
      <c r="G26" s="147"/>
      <c r="H26" s="147"/>
      <c r="I26" s="147"/>
      <c r="J26" s="147"/>
      <c r="K26" s="147"/>
      <c r="L26" s="148"/>
      <c r="M26" s="148"/>
      <c r="N26" s="148"/>
    </row>
    <row r="27" spans="1:16" ht="54" customHeight="1">
      <c r="A27" s="142" t="s">
        <v>32</v>
      </c>
      <c r="B27" s="138" t="s">
        <v>43</v>
      </c>
      <c r="C27" s="138"/>
      <c r="D27" s="132" t="s">
        <v>49</v>
      </c>
      <c r="E27" s="144"/>
      <c r="F27" s="145" t="s">
        <v>44</v>
      </c>
      <c r="G27" s="131"/>
      <c r="H27" s="146" t="s">
        <v>52</v>
      </c>
      <c r="I27" s="132"/>
      <c r="J27" s="139"/>
      <c r="K27" s="140"/>
      <c r="L27" s="135" t="s">
        <v>36</v>
      </c>
      <c r="M27" s="136"/>
      <c r="N27" s="137"/>
      <c r="O27" s="129" t="s">
        <v>72</v>
      </c>
      <c r="P27" s="130"/>
    </row>
    <row r="28" spans="1:16" ht="30.75" customHeight="1">
      <c r="A28" s="143"/>
      <c r="B28" s="48" t="s">
        <v>62</v>
      </c>
      <c r="C28" s="22" t="s">
        <v>23</v>
      </c>
      <c r="D28" s="48" t="str">
        <f>B28</f>
        <v>план на  2017р.</v>
      </c>
      <c r="E28" s="22" t="str">
        <f>C28</f>
        <v>факт</v>
      </c>
      <c r="F28" s="47" t="str">
        <f>B28</f>
        <v>план на  2017р.</v>
      </c>
      <c r="G28" s="62" t="str">
        <f>C28</f>
        <v>факт</v>
      </c>
      <c r="H28" s="48" t="str">
        <f>B28</f>
        <v>план на  2017р.</v>
      </c>
      <c r="I28" s="22" t="str">
        <f>C28</f>
        <v>факт</v>
      </c>
      <c r="J28" s="47"/>
      <c r="K28" s="62"/>
      <c r="L28" s="45" t="str">
        <f>D28</f>
        <v>план на  2017р.</v>
      </c>
      <c r="M28" s="22" t="str">
        <f>C28</f>
        <v>факт</v>
      </c>
      <c r="N28" s="46" t="s">
        <v>24</v>
      </c>
      <c r="O28" s="131"/>
      <c r="P28" s="132"/>
    </row>
    <row r="29" spans="1:16" ht="23.25" customHeight="1" thickBot="1">
      <c r="A29" s="44">
        <f>січень!Q38</f>
        <v>99724.99818</v>
      </c>
      <c r="B29" s="49">
        <v>600</v>
      </c>
      <c r="C29" s="49">
        <v>0</v>
      </c>
      <c r="D29" s="49">
        <v>0</v>
      </c>
      <c r="E29" s="49">
        <v>0.02</v>
      </c>
      <c r="F29" s="49">
        <v>400</v>
      </c>
      <c r="G29" s="49">
        <v>72.71</v>
      </c>
      <c r="H29" s="49">
        <v>1</v>
      </c>
      <c r="I29" s="49">
        <v>1</v>
      </c>
      <c r="J29" s="49"/>
      <c r="K29" s="49"/>
      <c r="L29" s="63">
        <f>H29+F29+D29+J29+B29</f>
        <v>1001</v>
      </c>
      <c r="M29" s="50">
        <f>C29+E29+G29+I29</f>
        <v>73.72999999999999</v>
      </c>
      <c r="N29" s="51">
        <f>M29-L29</f>
        <v>-927.27</v>
      </c>
      <c r="O29" s="133">
        <f>січень!Q28</f>
        <v>1.00664</v>
      </c>
      <c r="P29" s="134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38"/>
      <c r="P30" s="138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47700</v>
      </c>
      <c r="C48" s="32">
        <v>28923.32</v>
      </c>
      <c r="F48" s="1" t="s">
        <v>22</v>
      </c>
      <c r="G48" s="6"/>
      <c r="H48" s="141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12550</v>
      </c>
      <c r="C49" s="32">
        <v>3270.48</v>
      </c>
      <c r="G49" s="6"/>
      <c r="H49" s="141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14418.7</v>
      </c>
      <c r="C50" s="32">
        <v>15668.61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4150</v>
      </c>
      <c r="C51" s="32">
        <v>1311.33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8500</v>
      </c>
      <c r="C52" s="32">
        <v>1799.88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600</v>
      </c>
      <c r="C53" s="32">
        <v>684.99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0</v>
      </c>
      <c r="C54" s="32">
        <v>0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1437.7999999999993</v>
      </c>
      <c r="C55" s="12">
        <v>3147.790000000002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89356.5</v>
      </c>
      <c r="C56" s="9">
        <v>54806.4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600</v>
      </c>
      <c r="C58" s="9">
        <f>C29</f>
        <v>0</v>
      </c>
    </row>
    <row r="59" spans="1:3" ht="25.5">
      <c r="A59" s="83" t="s">
        <v>54</v>
      </c>
      <c r="B59" s="9">
        <f>D29</f>
        <v>0</v>
      </c>
      <c r="C59" s="9">
        <f>E29</f>
        <v>0.02</v>
      </c>
    </row>
    <row r="60" spans="1:3" ht="12.75">
      <c r="A60" s="83" t="s">
        <v>55</v>
      </c>
      <c r="B60" s="9">
        <f>F29</f>
        <v>400</v>
      </c>
      <c r="C60" s="9">
        <f>G29</f>
        <v>72.71</v>
      </c>
    </row>
    <row r="61" spans="1:3" ht="25.5">
      <c r="A61" s="83" t="s">
        <v>56</v>
      </c>
      <c r="B61" s="9">
        <f>H29</f>
        <v>1</v>
      </c>
      <c r="C61" s="9">
        <f>I29</f>
        <v>1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0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25" sqref="C25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63</v>
      </c>
    </row>
    <row r="3" spans="2:7" ht="17.25" hidden="1">
      <c r="B3" s="14"/>
      <c r="G3" s="15" t="s">
        <v>67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64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66</v>
      </c>
      <c r="B7" s="18">
        <f aca="true" t="shared" si="0" ref="B7:M7">SUM(B8:B16)</f>
        <v>0</v>
      </c>
      <c r="C7" s="18">
        <f t="shared" si="0"/>
        <v>0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5">
        <f>SUM(B8:M16)</f>
        <v>0</v>
      </c>
    </row>
    <row r="8" spans="1:14" ht="14.25" customHeight="1" hidden="1">
      <c r="A8" s="29">
        <v>42451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1">
        <f aca="true" t="shared" si="1" ref="N8:N17">SUM(B8:M8)</f>
        <v>0</v>
      </c>
    </row>
    <row r="9" spans="1:14" ht="12.75" hidden="1">
      <c r="A9" s="29">
        <v>42515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1">
        <f t="shared" si="1"/>
        <v>0</v>
      </c>
    </row>
    <row r="10" spans="1:14" ht="12.75" hidden="1">
      <c r="A10" s="29">
        <v>42578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>
        <v>42579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>
        <v>42613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>
        <v>42633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>
        <v>42643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>
        <v>42720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hidden="1" thickBot="1">
      <c r="A17" s="64" t="s">
        <v>51</v>
      </c>
      <c r="B17" s="34">
        <f>B7+B6</f>
        <v>89356.5</v>
      </c>
      <c r="C17" s="34">
        <f aca="true" t="shared" si="2" ref="C17:M17">C7+C6</f>
        <v>106665.6</v>
      </c>
      <c r="D17" s="34">
        <f t="shared" si="2"/>
        <v>94334.8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106352.4</v>
      </c>
      <c r="K17" s="34">
        <f t="shared" si="2"/>
        <v>125380.1</v>
      </c>
      <c r="L17" s="34">
        <f t="shared" si="2"/>
        <v>128052</v>
      </c>
      <c r="M17" s="34">
        <f t="shared" si="2"/>
        <v>127807.8</v>
      </c>
      <c r="N17" s="36">
        <f t="shared" si="1"/>
        <v>1357491.1</v>
      </c>
      <c r="O17" s="15"/>
    </row>
    <row r="20" spans="1:13" ht="12" hidden="1">
      <c r="A20" t="s">
        <v>65</v>
      </c>
      <c r="B20" s="15">
        <v>0</v>
      </c>
      <c r="I20" s="95"/>
      <c r="J20" s="95"/>
      <c r="K20" s="95"/>
      <c r="L20" s="95"/>
      <c r="M20" s="95"/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2017-01-11T13:06:45Z</cp:lastPrinted>
  <dcterms:created xsi:type="dcterms:W3CDTF">2006-11-30T08:16:02Z</dcterms:created>
  <dcterms:modified xsi:type="dcterms:W3CDTF">2017-01-24T13:06:06Z</dcterms:modified>
  <cp:category/>
  <cp:version/>
  <cp:contentType/>
  <cp:contentStatus/>
</cp:coreProperties>
</file>